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DE58B013-A705-47E9-AA26-D60BFD653BBA}" xr6:coauthVersionLast="45" xr6:coauthVersionMax="45" xr10:uidLastSave="{00000000-0000-0000-0000-000000000000}"/>
  <bookViews>
    <workbookView xWindow="-120" yWindow="-120" windowWidth="29040" windowHeight="15840" xr2:uid="{AE42B3F1-E42E-4CC4-9A85-006786BDE37A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2" l="1"/>
  <c r="A18" i="2"/>
  <c r="A31" i="2"/>
  <c r="H31" i="2" s="1"/>
  <c r="A32" i="2"/>
  <c r="G32" i="2" s="1"/>
  <c r="A33" i="2"/>
  <c r="H33" i="2" s="1"/>
  <c r="A30" i="2"/>
  <c r="E31" i="2"/>
  <c r="E32" i="2"/>
  <c r="E33" i="2"/>
  <c r="E30" i="2"/>
  <c r="A28" i="2"/>
  <c r="H28" i="2" s="1"/>
  <c r="E16" i="2"/>
  <c r="E17" i="2"/>
  <c r="A21" i="2"/>
  <c r="E21" i="2"/>
  <c r="E28" i="2"/>
  <c r="E27" i="2"/>
  <c r="E26" i="2"/>
  <c r="A19" i="2"/>
  <c r="G21" i="2" l="1"/>
  <c r="G33" i="2"/>
  <c r="H32" i="2"/>
  <c r="G31" i="2"/>
  <c r="G28" i="2"/>
  <c r="H21" i="2"/>
  <c r="F10" i="2"/>
  <c r="A26" i="2" l="1"/>
  <c r="A27" i="2"/>
  <c r="E24" i="2"/>
  <c r="E23" i="2"/>
  <c r="E19" i="2"/>
  <c r="E20" i="2"/>
  <c r="E18" i="2"/>
  <c r="A23" i="2"/>
  <c r="A16" i="2"/>
  <c r="A17" i="2" s="1"/>
  <c r="G17" i="2" s="1"/>
  <c r="H17" i="2" l="1"/>
  <c r="H27" i="2"/>
  <c r="G27" i="2"/>
  <c r="H26" i="2"/>
  <c r="G26" i="2"/>
  <c r="H30" i="2"/>
  <c r="G30" i="2"/>
  <c r="G23" i="2"/>
  <c r="H23" i="2"/>
  <c r="H18" i="2"/>
  <c r="A20" i="2"/>
  <c r="H20" i="2" s="1"/>
  <c r="A25" i="2"/>
  <c r="H25" i="2" s="1"/>
  <c r="A24" i="2"/>
  <c r="G24" i="2" l="1"/>
  <c r="H24" i="2"/>
  <c r="G20" i="2"/>
  <c r="G18" i="2"/>
  <c r="H16" i="2"/>
  <c r="G16" i="2"/>
  <c r="G19" i="2"/>
  <c r="H19" i="2"/>
  <c r="H36" i="2" l="1"/>
  <c r="H38" i="2" s="1"/>
  <c r="H34" i="2"/>
  <c r="H35" i="2" s="1"/>
</calcChain>
</file>

<file path=xl/sharedStrings.xml><?xml version="1.0" encoding="utf-8"?>
<sst xmlns="http://schemas.openxmlformats.org/spreadsheetml/2006/main" count="67" uniqueCount="52">
  <si>
    <t>Du</t>
  </si>
  <si>
    <t>au</t>
  </si>
  <si>
    <t>personnes</t>
  </si>
  <si>
    <t>Nombre de Participants :</t>
  </si>
  <si>
    <t>Date et Heure de Début</t>
  </si>
  <si>
    <t>Date et Heure de Fin</t>
  </si>
  <si>
    <t>Quantité</t>
  </si>
  <si>
    <t>Désignation</t>
  </si>
  <si>
    <t>nuits</t>
  </si>
  <si>
    <t>Chambres</t>
  </si>
  <si>
    <t>Total TTC</t>
  </si>
  <si>
    <t>Total HT</t>
  </si>
  <si>
    <t>P.U. HT</t>
  </si>
  <si>
    <t>P.U. TTC</t>
  </si>
  <si>
    <t>Chambre</t>
  </si>
  <si>
    <t>Nombre de Chambres Souhaitées :</t>
  </si>
  <si>
    <t>Séminaire</t>
  </si>
  <si>
    <t>Oui</t>
  </si>
  <si>
    <t>Non</t>
  </si>
  <si>
    <t>Café d'Accueil</t>
  </si>
  <si>
    <t>Location de Salle de Réunion</t>
  </si>
  <si>
    <t>Petit-Déjeuner</t>
  </si>
  <si>
    <t>Taxe de Séjour</t>
  </si>
  <si>
    <t>Hébergement / Soirée</t>
  </si>
  <si>
    <t>Pause Classique</t>
  </si>
  <si>
    <t>Déjeuner Formule Express</t>
  </si>
  <si>
    <t>Salle de Sous-Commission</t>
  </si>
  <si>
    <t>Diner Formule Trio</t>
  </si>
  <si>
    <t>Option Fruits de Mer</t>
  </si>
  <si>
    <t>Option Menu Homard</t>
  </si>
  <si>
    <t>Forfait Boisson Sans Alcool,</t>
  </si>
  <si>
    <t>Incentive</t>
  </si>
  <si>
    <t>Location de Vélo 2h</t>
  </si>
  <si>
    <t>Location de Vélo 1/2 journée</t>
  </si>
  <si>
    <t>Location de vélos 1 journée</t>
  </si>
  <si>
    <t>Panier Pique Nique</t>
  </si>
  <si>
    <t>30 % à verser à la réservation à titre d'arrhes, constitutifs d'un moyen de dédit, soit :</t>
  </si>
  <si>
    <t>Total HT :</t>
  </si>
  <si>
    <t>Total TVA :</t>
  </si>
  <si>
    <t>Total TTC :</t>
  </si>
  <si>
    <t>Bréhat, le</t>
  </si>
  <si>
    <t>Société</t>
  </si>
  <si>
    <t>Nom du contact</t>
  </si>
  <si>
    <t>Téléphone</t>
  </si>
  <si>
    <t>Mail</t>
  </si>
  <si>
    <t>Hôtel-Restaurant BelleVue</t>
  </si>
  <si>
    <t>Le Port Clos - 22870 Ile de Bréhat</t>
  </si>
  <si>
    <t>Siret 33379967400010 - APE 5510Z - 333799674 RCS St Brieuc - TVA Intracommunautaire FR76333799674</t>
  </si>
  <si>
    <t xml:space="preserve">Durée de la réunion : </t>
  </si>
  <si>
    <t>journées</t>
  </si>
  <si>
    <t>02 96 20 00 05 - hotelbellevue.brehat@wanadoo.fr</t>
  </si>
  <si>
    <t>www.hotel-bellevue-brehat.fr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</si>
</sst>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[$-F800]dddd\,\ mmmm\ dd\,\ yyyy"/>
    <numFmt numFmtId="165" formatCode="h:mm;@"/>
    <numFmt numFmtId="166" formatCode="[h]:mm:ss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b/>
      <sz val="11"/>
      <color theme="0"/>
      <name val="Segoe UI Light"/>
      <family val="2"/>
    </font>
    <font>
      <sz val="10"/>
      <color theme="1"/>
      <name val="Segoe UI Light"/>
      <family val="2"/>
    </font>
    <font>
      <b/>
      <sz val="10"/>
      <color theme="0"/>
      <name val="Segoe UI"/>
      <family val="2"/>
    </font>
    <font>
      <sz val="11"/>
      <color rgb="FF283583"/>
      <name val="Segoe UI Light"/>
      <family val="2"/>
    </font>
    <font>
      <sz val="10"/>
      <color rgb="FF283583"/>
      <name val="Segoe UI Light"/>
      <family val="2"/>
    </font>
    <font>
      <sz val="9"/>
      <color rgb="FF283583"/>
      <name val="Segoe UI Light"/>
      <family val="2"/>
    </font>
    <font>
      <b/>
      <sz val="12"/>
      <color theme="0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8358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rgb="FF283583"/>
      </left>
      <right style="thin">
        <color rgb="FF283583"/>
      </right>
      <top style="thin">
        <color rgb="FF283583"/>
      </top>
      <bottom style="thin">
        <color rgb="FF283583"/>
      </bottom>
      <diagonal/>
    </border>
    <border>
      <left style="thin">
        <color rgb="FF283583"/>
      </left>
      <right/>
      <top style="thin">
        <color rgb="FF283583"/>
      </top>
      <bottom style="thin">
        <color rgb="FF283583"/>
      </bottom>
      <diagonal/>
    </border>
    <border>
      <left/>
      <right/>
      <top style="thin">
        <color rgb="FF283583"/>
      </top>
      <bottom style="thin">
        <color rgb="FF283583"/>
      </bottom>
      <diagonal/>
    </border>
    <border>
      <left/>
      <right style="thin">
        <color rgb="FF283583"/>
      </right>
      <top style="thin">
        <color rgb="FF283583"/>
      </top>
      <bottom style="thin">
        <color rgb="FF283583"/>
      </bottom>
      <diagonal/>
    </border>
    <border>
      <left/>
      <right/>
      <top/>
      <bottom style="thin">
        <color rgb="FF283583"/>
      </bottom>
      <diagonal/>
    </border>
    <border>
      <left style="thin">
        <color theme="0"/>
      </left>
      <right/>
      <top/>
      <bottom style="thin">
        <color rgb="FF28358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2" fontId="2" fillId="0" borderId="0" xfId="0" applyNumberFormat="1" applyFont="1"/>
    <xf numFmtId="165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44" fontId="4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4" fontId="5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0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3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64" fontId="6" fillId="0" borderId="0" xfId="0" applyNumberFormat="1" applyFont="1" applyAlignment="1">
      <alignment horizontal="left"/>
    </xf>
    <xf numFmtId="0" fontId="2" fillId="3" borderId="0" xfId="0" applyFont="1" applyFill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42" fontId="4" fillId="0" borderId="0" xfId="1" applyNumberFormat="1" applyFont="1"/>
    <xf numFmtId="0" fontId="10" fillId="0" borderId="0" xfId="2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2835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8987</xdr:rowOff>
    </xdr:from>
    <xdr:to>
      <xdr:col>2</xdr:col>
      <xdr:colOff>5063</xdr:colOff>
      <xdr:row>5</xdr:row>
      <xdr:rowOff>188704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D45BCB6-A19F-4082-A9A3-8169C9B02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87"/>
          <a:ext cx="1838176" cy="1213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tel-bellevue-brehat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8A81C-3F67-466E-81B6-EECD5FFAC7A2}">
  <sheetPr>
    <pageSetUpPr fitToPage="1"/>
  </sheetPr>
  <dimension ref="A1:N45"/>
  <sheetViews>
    <sheetView showGridLines="0" tabSelected="1" zoomScale="106" zoomScaleNormal="106" workbookViewId="0">
      <selection activeCell="A43" sqref="A43:H43"/>
    </sheetView>
  </sheetViews>
  <sheetFormatPr baseColWidth="10" defaultRowHeight="16.5" x14ac:dyDescent="0.3"/>
  <cols>
    <col min="1" max="9" width="13.7109375" style="1" customWidth="1"/>
    <col min="10" max="12" width="11.42578125" style="1"/>
    <col min="13" max="14" width="0" style="1" hidden="1" customWidth="1"/>
    <col min="15" max="16384" width="11.42578125" style="1"/>
  </cols>
  <sheetData>
    <row r="1" spans="1:14" x14ac:dyDescent="0.3">
      <c r="F1" s="10" t="s">
        <v>40</v>
      </c>
      <c r="G1" s="36">
        <f ca="1">TODAY()</f>
        <v>43897</v>
      </c>
      <c r="H1" s="36"/>
      <c r="J1" s="2"/>
      <c r="M1" s="3">
        <v>0.33333333333333331</v>
      </c>
      <c r="N1" s="3">
        <v>0.375</v>
      </c>
    </row>
    <row r="2" spans="1:14" x14ac:dyDescent="0.3">
      <c r="E2" s="11" t="s">
        <v>41</v>
      </c>
      <c r="F2" s="37"/>
      <c r="G2" s="37"/>
      <c r="H2" s="37"/>
      <c r="J2" s="2"/>
      <c r="M2" s="3"/>
      <c r="N2" s="3"/>
    </row>
    <row r="3" spans="1:14" x14ac:dyDescent="0.3">
      <c r="E3" s="11" t="s">
        <v>42</v>
      </c>
      <c r="F3" s="37"/>
      <c r="G3" s="37"/>
      <c r="H3" s="37"/>
      <c r="M3" s="3">
        <v>0.58333333333333337</v>
      </c>
      <c r="N3" s="3">
        <v>0.5</v>
      </c>
    </row>
    <row r="4" spans="1:14" x14ac:dyDescent="0.3">
      <c r="E4" s="11" t="s">
        <v>43</v>
      </c>
      <c r="F4" s="37"/>
      <c r="G4" s="37"/>
      <c r="H4" s="37"/>
      <c r="N4" s="4">
        <v>0.75</v>
      </c>
    </row>
    <row r="5" spans="1:14" x14ac:dyDescent="0.3">
      <c r="E5" s="11" t="s">
        <v>44</v>
      </c>
      <c r="F5" s="37"/>
      <c r="G5" s="37"/>
      <c r="H5" s="37"/>
      <c r="M5" s="1" t="s">
        <v>17</v>
      </c>
    </row>
    <row r="6" spans="1:14" x14ac:dyDescent="0.3">
      <c r="M6" s="1" t="s">
        <v>18</v>
      </c>
    </row>
    <row r="7" spans="1:14" ht="60" customHeight="1" x14ac:dyDescent="0.3"/>
    <row r="8" spans="1:14" s="12" customFormat="1" ht="20.100000000000001" customHeight="1" x14ac:dyDescent="0.25">
      <c r="A8" s="38" t="s">
        <v>4</v>
      </c>
      <c r="B8" s="38"/>
      <c r="C8" s="38"/>
      <c r="D8" s="38"/>
      <c r="E8" s="39" t="s">
        <v>5</v>
      </c>
      <c r="F8" s="38"/>
      <c r="G8" s="38"/>
      <c r="H8" s="38"/>
    </row>
    <row r="9" spans="1:14" s="12" customFormat="1" ht="20.100000000000001" customHeight="1" x14ac:dyDescent="0.25">
      <c r="A9" s="23" t="s">
        <v>0</v>
      </c>
      <c r="B9" s="40">
        <v>43896</v>
      </c>
      <c r="C9" s="40"/>
      <c r="D9" s="24">
        <v>0.33333333333333331</v>
      </c>
      <c r="E9" s="23" t="s">
        <v>1</v>
      </c>
      <c r="F9" s="40">
        <v>43897</v>
      </c>
      <c r="G9" s="40"/>
      <c r="H9" s="24">
        <v>0.5</v>
      </c>
    </row>
    <row r="10" spans="1:14" s="12" customFormat="1" ht="20.100000000000001" customHeight="1" x14ac:dyDescent="0.25">
      <c r="C10" s="25" t="s">
        <v>48</v>
      </c>
      <c r="D10" s="26">
        <v>0</v>
      </c>
      <c r="E10" s="27" t="s">
        <v>49</v>
      </c>
      <c r="F10" s="27">
        <f>F9-B9</f>
        <v>1</v>
      </c>
      <c r="G10" s="27" t="s">
        <v>8</v>
      </c>
      <c r="H10" s="28"/>
    </row>
    <row r="11" spans="1:14" s="12" customFormat="1" ht="20.100000000000001" customHeight="1" x14ac:dyDescent="0.25">
      <c r="C11" s="25" t="s">
        <v>3</v>
      </c>
      <c r="D11" s="29">
        <v>0</v>
      </c>
      <c r="E11" s="27" t="s">
        <v>2</v>
      </c>
    </row>
    <row r="12" spans="1:14" s="12" customFormat="1" ht="20.100000000000001" customHeight="1" x14ac:dyDescent="0.25">
      <c r="C12" s="25" t="s">
        <v>15</v>
      </c>
      <c r="D12" s="29">
        <v>0</v>
      </c>
      <c r="E12" s="27" t="s">
        <v>9</v>
      </c>
    </row>
    <row r="13" spans="1:14" x14ac:dyDescent="0.3">
      <c r="C13" s="6"/>
      <c r="D13" s="5"/>
    </row>
    <row r="14" spans="1:14" s="12" customFormat="1" ht="20.100000000000001" customHeight="1" x14ac:dyDescent="0.25">
      <c r="A14" s="7" t="s">
        <v>6</v>
      </c>
      <c r="B14" s="41" t="s">
        <v>7</v>
      </c>
      <c r="C14" s="41"/>
      <c r="D14" s="7"/>
      <c r="E14" s="7" t="s">
        <v>12</v>
      </c>
      <c r="F14" s="7" t="s">
        <v>13</v>
      </c>
      <c r="G14" s="7" t="s">
        <v>11</v>
      </c>
      <c r="H14" s="7" t="s">
        <v>10</v>
      </c>
      <c r="L14" s="13"/>
    </row>
    <row r="15" spans="1:14" s="12" customFormat="1" ht="20.100000000000001" customHeight="1" x14ac:dyDescent="0.25">
      <c r="A15" s="35" t="s">
        <v>16</v>
      </c>
      <c r="B15" s="35"/>
      <c r="C15" s="35"/>
      <c r="D15" s="35"/>
      <c r="E15" s="35"/>
      <c r="F15" s="35"/>
      <c r="G15" s="35"/>
      <c r="H15" s="35"/>
      <c r="L15" s="13"/>
    </row>
    <row r="16" spans="1:14" s="12" customFormat="1" ht="20.100000000000001" customHeight="1" x14ac:dyDescent="0.25">
      <c r="A16" s="14">
        <f>IF(D16="Oui",D10,0)</f>
        <v>0</v>
      </c>
      <c r="B16" s="34" t="s">
        <v>20</v>
      </c>
      <c r="C16" s="34"/>
      <c r="D16" s="30" t="s">
        <v>17</v>
      </c>
      <c r="E16" s="15">
        <f>F16/1.1</f>
        <v>99.999999999999986</v>
      </c>
      <c r="F16" s="15">
        <v>110</v>
      </c>
      <c r="G16" s="15">
        <f>E16*A16</f>
        <v>0</v>
      </c>
      <c r="H16" s="15">
        <f>F16*A16</f>
        <v>0</v>
      </c>
      <c r="L16" s="13"/>
    </row>
    <row r="17" spans="1:12" s="12" customFormat="1" ht="20.100000000000001" customHeight="1" x14ac:dyDescent="0.25">
      <c r="A17" s="14">
        <f>IF(D17="Oui",A16,0)</f>
        <v>0</v>
      </c>
      <c r="B17" s="34" t="s">
        <v>26</v>
      </c>
      <c r="C17" s="34"/>
      <c r="D17" s="30" t="s">
        <v>18</v>
      </c>
      <c r="E17" s="15">
        <f>F17/1.1</f>
        <v>63.636363636363633</v>
      </c>
      <c r="F17" s="15">
        <v>70</v>
      </c>
      <c r="G17" s="15">
        <f>E17*A17</f>
        <v>0</v>
      </c>
      <c r="H17" s="15">
        <f>F17*A17</f>
        <v>0</v>
      </c>
      <c r="L17" s="13"/>
    </row>
    <row r="18" spans="1:12" s="12" customFormat="1" ht="20.100000000000001" customHeight="1" x14ac:dyDescent="0.25">
      <c r="A18" s="14">
        <f>IF(D18="Oui",(IF($D$10&gt;0.6,(IF($D$9=0.333333333333333,(INT($D$10)*$D$11),((INT($D$10)-1)*$D$11))),$D$11)),0)</f>
        <v>0</v>
      </c>
      <c r="B18" s="34" t="s">
        <v>19</v>
      </c>
      <c r="C18" s="34"/>
      <c r="D18" s="30" t="s">
        <v>17</v>
      </c>
      <c r="E18" s="15">
        <f>F18/1.1</f>
        <v>3.1818181818181817</v>
      </c>
      <c r="F18" s="15">
        <v>3.5</v>
      </c>
      <c r="G18" s="15">
        <f t="shared" ref="G18:G20" si="0">E18*A18</f>
        <v>0</v>
      </c>
      <c r="H18" s="15">
        <f t="shared" ref="H18:H20" si="1">F18*A18</f>
        <v>0</v>
      </c>
      <c r="L18" s="13"/>
    </row>
    <row r="19" spans="1:12" s="12" customFormat="1" ht="20.100000000000001" customHeight="1" x14ac:dyDescent="0.25">
      <c r="A19" s="14">
        <f>IF(D19="Oui",(IF($D$10&gt;0.6,(IF($D$9=0.333333333333333,($D$10*$D$11*2),(($D$10-1)*$D$11*2))),$D$11)),0)</f>
        <v>0</v>
      </c>
      <c r="B19" s="34" t="s">
        <v>24</v>
      </c>
      <c r="C19" s="34"/>
      <c r="D19" s="30" t="s">
        <v>17</v>
      </c>
      <c r="E19" s="15">
        <f t="shared" ref="E19:E20" si="2">F19/1.1</f>
        <v>5.9090909090909083</v>
      </c>
      <c r="F19" s="15">
        <v>6.5</v>
      </c>
      <c r="G19" s="15">
        <f t="shared" si="0"/>
        <v>0</v>
      </c>
      <c r="H19" s="15">
        <f t="shared" si="1"/>
        <v>0</v>
      </c>
    </row>
    <row r="20" spans="1:12" s="12" customFormat="1" ht="20.100000000000001" customHeight="1" x14ac:dyDescent="0.25">
      <c r="A20" s="14">
        <f>IF(D20="Oui",(IF($D$10&gt;0.6,(IF($D$9=0.333333333333333,(INT($D$10)*$D$11),((INT($D$10)-1)*$D$11))),$D$11)),0)</f>
        <v>0</v>
      </c>
      <c r="B20" s="34" t="s">
        <v>25</v>
      </c>
      <c r="C20" s="34"/>
      <c r="D20" s="30" t="s">
        <v>17</v>
      </c>
      <c r="E20" s="15">
        <f t="shared" si="2"/>
        <v>20</v>
      </c>
      <c r="F20" s="16">
        <v>22</v>
      </c>
      <c r="G20" s="15">
        <f t="shared" si="0"/>
        <v>0</v>
      </c>
      <c r="H20" s="15">
        <f t="shared" si="1"/>
        <v>0</v>
      </c>
    </row>
    <row r="21" spans="1:12" s="12" customFormat="1" ht="20.100000000000001" customHeight="1" x14ac:dyDescent="0.25">
      <c r="A21" s="14">
        <f>IF(D21="Oui",(IF($D$10&gt;0.6,(IF($D$9=0.333333333333333,(INT($D$10)*$D$11),((INT($D$10)-1)*$D$11))),$D$11)),0)</f>
        <v>0</v>
      </c>
      <c r="B21" s="34" t="s">
        <v>30</v>
      </c>
      <c r="C21" s="34"/>
      <c r="D21" s="30" t="s">
        <v>17</v>
      </c>
      <c r="E21" s="15">
        <f t="shared" ref="E21" si="3">F21/1.1</f>
        <v>4.545454545454545</v>
      </c>
      <c r="F21" s="16">
        <v>5</v>
      </c>
      <c r="G21" s="15">
        <f t="shared" ref="G21" si="4">E21*A21</f>
        <v>0</v>
      </c>
      <c r="H21" s="15">
        <f t="shared" ref="H21" si="5">F21*A21</f>
        <v>0</v>
      </c>
    </row>
    <row r="22" spans="1:12" s="12" customFormat="1" ht="20.100000000000001" customHeight="1" x14ac:dyDescent="0.25">
      <c r="A22" s="35" t="s">
        <v>23</v>
      </c>
      <c r="B22" s="35"/>
      <c r="C22" s="35"/>
      <c r="D22" s="35"/>
      <c r="E22" s="35"/>
      <c r="F22" s="35"/>
      <c r="G22" s="35"/>
      <c r="H22" s="35"/>
    </row>
    <row r="23" spans="1:12" s="12" customFormat="1" ht="20.100000000000001" customHeight="1" x14ac:dyDescent="0.25">
      <c r="A23" s="14">
        <f>IF($D$23="Oui",$D$12*$F$10,0)</f>
        <v>0</v>
      </c>
      <c r="B23" s="34" t="s">
        <v>14</v>
      </c>
      <c r="C23" s="34"/>
      <c r="D23" s="30" t="s">
        <v>17</v>
      </c>
      <c r="E23" s="15">
        <f>F23/1.1</f>
        <v>124.54545454545453</v>
      </c>
      <c r="F23" s="15">
        <v>137</v>
      </c>
      <c r="G23" s="15">
        <f>E23*A23</f>
        <v>0</v>
      </c>
      <c r="H23" s="15">
        <f t="shared" ref="H23:H24" si="6">F23*A23</f>
        <v>0</v>
      </c>
    </row>
    <row r="24" spans="1:12" s="12" customFormat="1" ht="20.100000000000001" customHeight="1" x14ac:dyDescent="0.25">
      <c r="A24" s="14">
        <f>IF($D$23="Oui",$D$11*$F$10,0)</f>
        <v>0</v>
      </c>
      <c r="B24" s="34" t="s">
        <v>21</v>
      </c>
      <c r="C24" s="34"/>
      <c r="D24" s="30" t="s">
        <v>17</v>
      </c>
      <c r="E24" s="15">
        <f>F24/1.1</f>
        <v>10.909090909090908</v>
      </c>
      <c r="F24" s="15">
        <v>12</v>
      </c>
      <c r="G24" s="15">
        <f>E24*A24</f>
        <v>0</v>
      </c>
      <c r="H24" s="15">
        <f t="shared" si="6"/>
        <v>0</v>
      </c>
    </row>
    <row r="25" spans="1:12" s="12" customFormat="1" ht="20.100000000000001" customHeight="1" x14ac:dyDescent="0.25">
      <c r="A25" s="14">
        <f>IF($D$23="Oui",$D$11*$F$10,0)</f>
        <v>0</v>
      </c>
      <c r="B25" s="34" t="s">
        <v>22</v>
      </c>
      <c r="C25" s="34"/>
      <c r="D25" s="17"/>
      <c r="E25" s="15"/>
      <c r="F25" s="15">
        <v>1.1100000000000001</v>
      </c>
      <c r="G25" s="15"/>
      <c r="H25" s="15">
        <f>F25*A25</f>
        <v>0</v>
      </c>
    </row>
    <row r="26" spans="1:12" s="12" customFormat="1" ht="20.100000000000001" customHeight="1" x14ac:dyDescent="0.25">
      <c r="A26" s="14">
        <f>IF($D$26="Oui",$D$11*$F$10,0)</f>
        <v>0</v>
      </c>
      <c r="B26" s="34" t="s">
        <v>27</v>
      </c>
      <c r="C26" s="34"/>
      <c r="D26" s="30" t="s">
        <v>17</v>
      </c>
      <c r="E26" s="15">
        <f>F26/1.1</f>
        <v>29.09090909090909</v>
      </c>
      <c r="F26" s="15">
        <v>32</v>
      </c>
      <c r="G26" s="15">
        <f>E26*A26</f>
        <v>0</v>
      </c>
      <c r="H26" s="15">
        <f t="shared" ref="H26:H28" si="7">F26*A26</f>
        <v>0</v>
      </c>
    </row>
    <row r="27" spans="1:12" s="12" customFormat="1" ht="20.100000000000001" customHeight="1" x14ac:dyDescent="0.25">
      <c r="A27" s="14">
        <f>IF($D$27="Oui",$D$11*$F$10,0)</f>
        <v>0</v>
      </c>
      <c r="B27" s="34" t="s">
        <v>28</v>
      </c>
      <c r="C27" s="34"/>
      <c r="D27" s="30" t="s">
        <v>18</v>
      </c>
      <c r="E27" s="15">
        <f>F27/1.1</f>
        <v>16.363636363636363</v>
      </c>
      <c r="F27" s="15">
        <v>18</v>
      </c>
      <c r="G27" s="15">
        <f>E27*A27</f>
        <v>0</v>
      </c>
      <c r="H27" s="15">
        <f t="shared" si="7"/>
        <v>0</v>
      </c>
    </row>
    <row r="28" spans="1:12" s="12" customFormat="1" ht="20.100000000000001" customHeight="1" x14ac:dyDescent="0.25">
      <c r="A28" s="14">
        <f>IF($D$28="Oui",$D$11*$F$10,0)</f>
        <v>0</v>
      </c>
      <c r="B28" s="34" t="s">
        <v>29</v>
      </c>
      <c r="C28" s="34"/>
      <c r="D28" s="30" t="s">
        <v>18</v>
      </c>
      <c r="E28" s="15">
        <f>F28/1.1</f>
        <v>39.090909090909086</v>
      </c>
      <c r="F28" s="15">
        <v>43</v>
      </c>
      <c r="G28" s="15">
        <f>E28*A28</f>
        <v>0</v>
      </c>
      <c r="H28" s="15">
        <f t="shared" si="7"/>
        <v>0</v>
      </c>
    </row>
    <row r="29" spans="1:12" s="12" customFormat="1" ht="20.100000000000001" customHeight="1" x14ac:dyDescent="0.25">
      <c r="A29" s="35" t="s">
        <v>31</v>
      </c>
      <c r="B29" s="35"/>
      <c r="C29" s="35"/>
      <c r="D29" s="35"/>
      <c r="E29" s="35"/>
      <c r="F29" s="35"/>
      <c r="G29" s="35"/>
      <c r="H29" s="35"/>
    </row>
    <row r="30" spans="1:12" s="12" customFormat="1" ht="20.100000000000001" customHeight="1" x14ac:dyDescent="0.25">
      <c r="A30" s="14">
        <f>IF($D30="Oui",$D$11,0)</f>
        <v>0</v>
      </c>
      <c r="B30" s="34" t="s">
        <v>32</v>
      </c>
      <c r="C30" s="34"/>
      <c r="D30" s="30" t="s">
        <v>18</v>
      </c>
      <c r="E30" s="15">
        <f>F30/1.1</f>
        <v>6.3636363636363633</v>
      </c>
      <c r="F30" s="15">
        <v>7</v>
      </c>
      <c r="G30" s="15">
        <f>E30*A30</f>
        <v>0</v>
      </c>
      <c r="H30" s="15">
        <f t="shared" ref="H30" si="8">F30*A30</f>
        <v>0</v>
      </c>
    </row>
    <row r="31" spans="1:12" s="12" customFormat="1" ht="20.100000000000001" customHeight="1" x14ac:dyDescent="0.25">
      <c r="A31" s="14">
        <f t="shared" ref="A31:A33" si="9">IF($D31="Oui",$D$11,0)</f>
        <v>0</v>
      </c>
      <c r="B31" s="34" t="s">
        <v>33</v>
      </c>
      <c r="C31" s="34"/>
      <c r="D31" s="30" t="s">
        <v>18</v>
      </c>
      <c r="E31" s="15">
        <f t="shared" ref="E31:E33" si="10">F31/1.1</f>
        <v>10</v>
      </c>
      <c r="F31" s="15">
        <v>11</v>
      </c>
      <c r="G31" s="15">
        <f t="shared" ref="G31:G33" si="11">E31*A31</f>
        <v>0</v>
      </c>
      <c r="H31" s="15">
        <f t="shared" ref="H31:H33" si="12">F31*A31</f>
        <v>0</v>
      </c>
    </row>
    <row r="32" spans="1:12" s="12" customFormat="1" ht="20.100000000000001" customHeight="1" x14ac:dyDescent="0.25">
      <c r="A32" s="14">
        <f t="shared" si="9"/>
        <v>0</v>
      </c>
      <c r="B32" s="34" t="s">
        <v>34</v>
      </c>
      <c r="C32" s="34"/>
      <c r="D32" s="30" t="s">
        <v>18</v>
      </c>
      <c r="E32" s="15">
        <f t="shared" si="10"/>
        <v>12.727272727272727</v>
      </c>
      <c r="F32" s="15">
        <v>14</v>
      </c>
      <c r="G32" s="15">
        <f t="shared" si="11"/>
        <v>0</v>
      </c>
      <c r="H32" s="15">
        <f t="shared" si="12"/>
        <v>0</v>
      </c>
    </row>
    <row r="33" spans="1:8" s="12" customFormat="1" ht="20.100000000000001" customHeight="1" x14ac:dyDescent="0.25">
      <c r="A33" s="14">
        <f t="shared" si="9"/>
        <v>0</v>
      </c>
      <c r="B33" s="34" t="s">
        <v>35</v>
      </c>
      <c r="C33" s="34"/>
      <c r="D33" s="30" t="s">
        <v>18</v>
      </c>
      <c r="E33" s="15">
        <f t="shared" si="10"/>
        <v>9.0909090909090899</v>
      </c>
      <c r="F33" s="15">
        <v>10</v>
      </c>
      <c r="G33" s="15">
        <f t="shared" si="11"/>
        <v>0</v>
      </c>
      <c r="H33" s="15">
        <f t="shared" si="12"/>
        <v>0</v>
      </c>
    </row>
    <row r="34" spans="1:8" s="12" customFormat="1" ht="20.100000000000001" customHeight="1" x14ac:dyDescent="0.25">
      <c r="A34" s="18"/>
      <c r="B34" s="18"/>
      <c r="C34" s="18"/>
      <c r="D34" s="18"/>
      <c r="E34" s="18"/>
      <c r="F34" s="18"/>
      <c r="G34" s="19" t="s">
        <v>37</v>
      </c>
      <c r="H34" s="20">
        <f>SUM(G16:G21)+SUM(G23:G28)+SUM(G30:G33)</f>
        <v>0</v>
      </c>
    </row>
    <row r="35" spans="1:8" s="12" customFormat="1" ht="20.100000000000001" customHeight="1" x14ac:dyDescent="0.25">
      <c r="A35" s="18"/>
      <c r="B35" s="18"/>
      <c r="C35" s="18"/>
      <c r="D35" s="18"/>
      <c r="E35" s="18"/>
      <c r="F35" s="18"/>
      <c r="G35" s="19" t="s">
        <v>38</v>
      </c>
      <c r="H35" s="20">
        <f>H36-H34</f>
        <v>0</v>
      </c>
    </row>
    <row r="36" spans="1:8" s="12" customFormat="1" ht="20.100000000000001" customHeight="1" x14ac:dyDescent="0.25">
      <c r="A36" s="18"/>
      <c r="B36" s="18"/>
      <c r="C36" s="18"/>
      <c r="D36" s="18"/>
      <c r="E36" s="18"/>
      <c r="F36" s="18"/>
      <c r="G36" s="21" t="s">
        <v>39</v>
      </c>
      <c r="H36" s="22">
        <f>SUM(H16:H21)+SUM(H23:H28)+SUM(H30:H33)</f>
        <v>0</v>
      </c>
    </row>
    <row r="37" spans="1:8" x14ac:dyDescent="0.3">
      <c r="G37" s="6"/>
    </row>
    <row r="38" spans="1:8" x14ac:dyDescent="0.3">
      <c r="C38" s="8"/>
      <c r="D38" s="8"/>
      <c r="E38" s="8"/>
      <c r="F38" s="8"/>
      <c r="G38" s="9" t="s">
        <v>36</v>
      </c>
      <c r="H38" s="42">
        <f>INT(H36*0.3)</f>
        <v>0</v>
      </c>
    </row>
    <row r="39" spans="1:8" ht="60" customHeight="1" x14ac:dyDescent="0.3"/>
    <row r="40" spans="1:8" ht="17.25" x14ac:dyDescent="0.3">
      <c r="A40" s="31" t="s">
        <v>45</v>
      </c>
      <c r="B40" s="31"/>
      <c r="C40" s="31"/>
      <c r="D40" s="31"/>
      <c r="E40" s="31"/>
      <c r="F40" s="31"/>
      <c r="G40" s="31"/>
      <c r="H40" s="31"/>
    </row>
    <row r="41" spans="1:8" x14ac:dyDescent="0.3">
      <c r="A41" s="32" t="s">
        <v>46</v>
      </c>
      <c r="B41" s="32"/>
      <c r="C41" s="32"/>
      <c r="D41" s="32"/>
      <c r="E41" s="32"/>
      <c r="F41" s="32"/>
      <c r="G41" s="32"/>
      <c r="H41" s="32"/>
    </row>
    <row r="42" spans="1:8" x14ac:dyDescent="0.3">
      <c r="A42" s="32" t="s">
        <v>50</v>
      </c>
      <c r="B42" s="32"/>
      <c r="C42" s="32"/>
      <c r="D42" s="32"/>
      <c r="E42" s="32"/>
      <c r="F42" s="32"/>
      <c r="G42" s="32"/>
      <c r="H42" s="32"/>
    </row>
    <row r="43" spans="1:8" x14ac:dyDescent="0.3">
      <c r="A43" s="43" t="s">
        <v>51</v>
      </c>
      <c r="B43" s="32"/>
      <c r="C43" s="32"/>
      <c r="D43" s="32"/>
      <c r="E43" s="32"/>
      <c r="F43" s="32"/>
      <c r="G43" s="32"/>
      <c r="H43" s="32"/>
    </row>
    <row r="44" spans="1:8" x14ac:dyDescent="0.3">
      <c r="A44" s="33" t="s">
        <v>47</v>
      </c>
      <c r="B44" s="33"/>
      <c r="C44" s="33"/>
      <c r="D44" s="33"/>
      <c r="E44" s="33"/>
      <c r="F44" s="33"/>
      <c r="G44" s="33"/>
      <c r="H44" s="33"/>
    </row>
    <row r="45" spans="1:8" x14ac:dyDescent="0.3">
      <c r="A45" s="32"/>
      <c r="B45" s="32"/>
      <c r="C45" s="32"/>
      <c r="D45" s="32"/>
      <c r="E45" s="32"/>
      <c r="F45" s="32"/>
      <c r="G45" s="32"/>
      <c r="H45" s="32"/>
    </row>
  </sheetData>
  <mergeCells count="35">
    <mergeCell ref="B32:C32"/>
    <mergeCell ref="B14:C14"/>
    <mergeCell ref="A22:H22"/>
    <mergeCell ref="B26:C26"/>
    <mergeCell ref="B27:C27"/>
    <mergeCell ref="B28:C28"/>
    <mergeCell ref="B30:C30"/>
    <mergeCell ref="B31:C31"/>
    <mergeCell ref="A15:H15"/>
    <mergeCell ref="B16:C16"/>
    <mergeCell ref="B18:C18"/>
    <mergeCell ref="B19:C19"/>
    <mergeCell ref="B20:C20"/>
    <mergeCell ref="B33:C33"/>
    <mergeCell ref="A29:H29"/>
    <mergeCell ref="G1:H1"/>
    <mergeCell ref="F2:H2"/>
    <mergeCell ref="F3:H3"/>
    <mergeCell ref="F4:H4"/>
    <mergeCell ref="F5:H5"/>
    <mergeCell ref="B23:C23"/>
    <mergeCell ref="B24:C24"/>
    <mergeCell ref="B25:C25"/>
    <mergeCell ref="A8:D8"/>
    <mergeCell ref="E8:H8"/>
    <mergeCell ref="B9:C9"/>
    <mergeCell ref="F9:G9"/>
    <mergeCell ref="B17:C17"/>
    <mergeCell ref="B21:C21"/>
    <mergeCell ref="A40:H40"/>
    <mergeCell ref="A41:H41"/>
    <mergeCell ref="A42:H42"/>
    <mergeCell ref="A44:H44"/>
    <mergeCell ref="A45:H45"/>
    <mergeCell ref="A43:H43"/>
  </mergeCells>
  <dataValidations count="6">
    <dataValidation type="list" allowBlank="1" showInputMessage="1" showErrorMessage="1" sqref="H9" xr:uid="{CCC0C594-BAA5-4100-B707-7598FC360929}">
      <formula1>$N$1:$N$4</formula1>
    </dataValidation>
    <dataValidation type="list" allowBlank="1" showInputMessage="1" showErrorMessage="1" sqref="D9" xr:uid="{BB0615EB-8520-4C6B-8D8D-9020C700D1EF}">
      <formula1>$M$1:$M$3</formula1>
    </dataValidation>
    <dataValidation type="whole" allowBlank="1" showInputMessage="1" showErrorMessage="1" sqref="D13" xr:uid="{B2D18D95-E70C-408D-8374-11C71F41F274}">
      <formula1>1</formula1>
      <formula2>22</formula2>
    </dataValidation>
    <dataValidation type="list" allowBlank="1" showInputMessage="1" showErrorMessage="1" sqref="D23:D24 D30:D33 D16:D21 D26:D28" xr:uid="{6B00A313-4ECB-4ACC-A6B8-A4C4D1555146}">
      <formula1>$M$5:$M$6</formula1>
    </dataValidation>
    <dataValidation type="whole" operator="greaterThan" allowBlank="1" showInputMessage="1" showErrorMessage="1" sqref="A18:A21" xr:uid="{42A94248-5144-4133-8D72-3E170A1ED329}">
      <formula1>0</formula1>
    </dataValidation>
    <dataValidation type="whole" allowBlank="1" showInputMessage="1" showErrorMessage="1" sqref="D12" xr:uid="{39736BC8-B3A2-4E87-B824-0CD779F6F41E}">
      <formula1>0</formula1>
      <formula2>22</formula2>
    </dataValidation>
  </dataValidations>
  <hyperlinks>
    <hyperlink ref="A43" r:id="rId1" xr:uid="{FB4946A0-C674-445F-AFC4-3CE41D72754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COLAS-JOUOT</dc:creator>
  <cp:lastModifiedBy>Vincent COLAS-JOUOT</cp:lastModifiedBy>
  <cp:lastPrinted>2020-03-07T07:20:02Z</cp:lastPrinted>
  <dcterms:created xsi:type="dcterms:W3CDTF">2020-03-04T14:16:28Z</dcterms:created>
  <dcterms:modified xsi:type="dcterms:W3CDTF">2020-03-07T07:21:32Z</dcterms:modified>
</cp:coreProperties>
</file>